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Assistant\Bill schedules\2024-2025\"/>
    </mc:Choice>
  </mc:AlternateContent>
  <xr:revisionPtr revIDLastSave="0" documentId="13_ncr:1_{9DE8C4C8-FFA5-4ECE-BA38-CE431E1C5BC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20" i="1"/>
  <c r="H17" i="1"/>
  <c r="H11" i="1"/>
  <c r="H10" i="1"/>
  <c r="H7" i="1"/>
  <c r="H6" i="1"/>
  <c r="H60" i="1"/>
  <c r="H55" i="1"/>
  <c r="H54" i="1"/>
  <c r="H53" i="1"/>
  <c r="H68" i="1"/>
  <c r="F68" i="1" s="1"/>
  <c r="F67" i="1"/>
  <c r="F69" i="1"/>
  <c r="J67" i="1"/>
  <c r="J60" i="1"/>
  <c r="J57" i="1"/>
  <c r="J55" i="1"/>
  <c r="J54" i="1"/>
  <c r="J53" i="1"/>
  <c r="J20" i="1" l="1"/>
  <c r="J17" i="1"/>
  <c r="J11" i="1"/>
  <c r="J10" i="1"/>
  <c r="J9" i="1"/>
  <c r="J7" i="1"/>
  <c r="J6" i="1"/>
  <c r="F61" i="1" l="1"/>
  <c r="F62" i="1"/>
  <c r="F63" i="1"/>
  <c r="F64" i="1"/>
  <c r="F65" i="1"/>
  <c r="F66" i="1"/>
  <c r="F70" i="1"/>
  <c r="F5" i="1" l="1"/>
  <c r="F6" i="1"/>
  <c r="F7" i="1"/>
  <c r="F8" i="1"/>
  <c r="F4" i="1"/>
  <c r="F3" i="1"/>
  <c r="F9" i="1" l="1"/>
  <c r="F60" i="1"/>
  <c r="F59" i="1" l="1"/>
  <c r="H71" i="1"/>
  <c r="F15" i="1"/>
  <c r="J71" i="1" l="1"/>
  <c r="F33" i="1"/>
  <c r="F34" i="1"/>
  <c r="F35" i="1"/>
  <c r="F36" i="1"/>
  <c r="F38" i="1"/>
  <c r="F41" i="1"/>
  <c r="F45" i="1"/>
  <c r="F47" i="1"/>
  <c r="F48" i="1"/>
  <c r="F50" i="1"/>
  <c r="F52" i="1"/>
  <c r="F53" i="1"/>
  <c r="F55" i="1"/>
  <c r="F57" i="1"/>
  <c r="F58" i="1"/>
  <c r="F56" i="1"/>
  <c r="F51" i="1"/>
  <c r="F49" i="1"/>
  <c r="F46" i="1"/>
  <c r="F44" i="1"/>
  <c r="F43" i="1"/>
  <c r="F42" i="1"/>
  <c r="F40" i="1"/>
  <c r="F39" i="1"/>
  <c r="F37" i="1"/>
  <c r="F54" i="1" l="1"/>
  <c r="F29" i="1"/>
  <c r="F30" i="1"/>
  <c r="F31" i="1"/>
  <c r="F32" i="1"/>
  <c r="F28" i="1" l="1"/>
  <c r="F21" i="1"/>
  <c r="F22" i="1"/>
  <c r="F27" i="1"/>
  <c r="F23" i="1" l="1"/>
  <c r="F26" i="1"/>
  <c r="F25" i="1"/>
  <c r="F24" i="1"/>
  <c r="F11" i="1" l="1"/>
  <c r="F12" i="1"/>
  <c r="F10" i="1"/>
  <c r="F13" i="1"/>
  <c r="F14" i="1"/>
  <c r="F16" i="1"/>
  <c r="F17" i="1"/>
  <c r="F18" i="1"/>
  <c r="F19" i="1"/>
  <c r="F20" i="1"/>
  <c r="F71" i="1" l="1"/>
</calcChain>
</file>

<file path=xl/sharedStrings.xml><?xml version="1.0" encoding="utf-8"?>
<sst xmlns="http://schemas.openxmlformats.org/spreadsheetml/2006/main" count="75" uniqueCount="73">
  <si>
    <t>Ref</t>
  </si>
  <si>
    <t xml:space="preserve">Date </t>
  </si>
  <si>
    <t xml:space="preserve">Payee/ Purpose </t>
  </si>
  <si>
    <t xml:space="preserve">Amount </t>
  </si>
  <si>
    <t>VAT</t>
  </si>
  <si>
    <t>Total</t>
  </si>
  <si>
    <t xml:space="preserve">Totals </t>
  </si>
  <si>
    <t>Wallingford Town Council-Bill Schedule- February 2025</t>
  </si>
  <si>
    <t xml:space="preserve">ADP Architecture Limited - The Regal Centre Architectural Services </t>
  </si>
  <si>
    <t xml:space="preserve">Atlas Fire Protection Ltd - 9 St Martins Street Fire Annual Service </t>
  </si>
  <si>
    <t xml:space="preserve">Blanchford - Parks Materials </t>
  </si>
  <si>
    <t xml:space="preserve">CDC - Replacing Flood Lights in Parks Yard, PAT Testing Town Hall + Parks Yard + Office + 9 St Martins, Fire Alarm Testing 8b Castle Street +Castle Lodge + Office +Parks Yard </t>
  </si>
  <si>
    <t xml:space="preserve">Certas Energy UK Ltd - Parks Fuel </t>
  </si>
  <si>
    <t>Cholsey Silver Band - Curfew Bell 24, Mayors Sunday 24, Castle Garden 24, Remembrance Sunday 24, Carols 24</t>
  </si>
  <si>
    <t xml:space="preserve">Clarity - Office &amp; Town Hall Photocopies </t>
  </si>
  <si>
    <t xml:space="preserve">Colliers - Parks Materials </t>
  </si>
  <si>
    <t xml:space="preserve">Dunne Ltd - Kinecroft Culvert Works </t>
  </si>
  <si>
    <t xml:space="preserve">Homebase - Oct - Dec 24 Management Fees </t>
  </si>
  <si>
    <t xml:space="preserve">LGRC - Locum Services January 2025 </t>
  </si>
  <si>
    <t>Mulberry Local Authority Services Limited - Internal Audit 24/25</t>
  </si>
  <si>
    <t xml:space="preserve">North Hill Nurseries Ltd - Parks Plants </t>
  </si>
  <si>
    <t xml:space="preserve">OALC - Staff &amp; Councillor Training </t>
  </si>
  <si>
    <t xml:space="preserve">OCC Pensions - January 2025 Pension Contributions </t>
  </si>
  <si>
    <t xml:space="preserve">Oxford Security Services - Office Annual Key Holding Charge </t>
  </si>
  <si>
    <t xml:space="preserve">Pureclean - Town Hall &amp; Office Window Cleaning </t>
  </si>
  <si>
    <t xml:space="preserve">Safeguard - 8a Intruder Alarm Annual Maintenance Charge </t>
  </si>
  <si>
    <t xml:space="preserve">Screwfix - Parks Materials </t>
  </si>
  <si>
    <t xml:space="preserve">Shield Maintenance - Dog Waste Bin Collection </t>
  </si>
  <si>
    <t>SODC - CCTV contribution Q3 24/25</t>
  </si>
  <si>
    <t xml:space="preserve">TVWS - Monthly Temperature Monitoring </t>
  </si>
  <si>
    <t xml:space="preserve">Viking - Stationary &amp; Cleaning Supplies </t>
  </si>
  <si>
    <t>SSE - St Peters Church Electricity</t>
  </si>
  <si>
    <t xml:space="preserve">SODC - Pavillion Business Rates </t>
  </si>
  <si>
    <t xml:space="preserve">FDR Limited - Office Card Terminal Hire </t>
  </si>
  <si>
    <t xml:space="preserve">Arco - Parks Workwear </t>
  </si>
  <si>
    <t xml:space="preserve">BHGS - Parks Materials </t>
  </si>
  <si>
    <t xml:space="preserve">CDC - Bullcroft Fire Alarm &amp; Electric Inspection in Toilets </t>
  </si>
  <si>
    <t xml:space="preserve">Champions - Parks Materials </t>
  </si>
  <si>
    <t xml:space="preserve">Grundon - 8a Castle St, Yard &amp; 9 St Martins Bin Collection </t>
  </si>
  <si>
    <t xml:space="preserve">The HR &amp; OD Consultancy Ltd - Staff Training </t>
  </si>
  <si>
    <t xml:space="preserve">OPC - Empty Welfare Unit waste tank </t>
  </si>
  <si>
    <t xml:space="preserve">PH Graphics - 2 x sets of TIC Leaflets </t>
  </si>
  <si>
    <t xml:space="preserve">Public Internet - Telephone/Broadband Charges </t>
  </si>
  <si>
    <t xml:space="preserve">Wenn Townsend - BCT Year End 31st March 24 Accounts </t>
  </si>
  <si>
    <t xml:space="preserve">Screwfix - Parks Equipment &amp; Work Wear </t>
  </si>
  <si>
    <t xml:space="preserve">Wild about Wallingford - Royal Horticultural Expenditure </t>
  </si>
  <si>
    <t xml:space="preserve">Merchant Rentals - TIC Card Terminal Hire </t>
  </si>
  <si>
    <t xml:space="preserve">HMRC - PAYE &amp; NI Contributions January 2025 </t>
  </si>
  <si>
    <t xml:space="preserve">EE - 6 x Mobiles &amp; 1 x Tablet </t>
  </si>
  <si>
    <t xml:space="preserve">Payroll - February 2025 </t>
  </si>
  <si>
    <t xml:space="preserve">Cardnet - monthly charges for card payment fees </t>
  </si>
  <si>
    <t xml:space="preserve">Castle Water - Bullcroft Water </t>
  </si>
  <si>
    <t xml:space="preserve">Castle Water - Fir Tree Allotments Water </t>
  </si>
  <si>
    <t xml:space="preserve">Castle Water - Market Place Water </t>
  </si>
  <si>
    <t xml:space="preserve">Castle Water - Castle Garden water </t>
  </si>
  <si>
    <t>Get Support - Monthly Cahrges</t>
  </si>
  <si>
    <t xml:space="preserve">Lloyds - Service Charges </t>
  </si>
  <si>
    <t xml:space="preserve">British Gas - Regal Gas </t>
  </si>
  <si>
    <t xml:space="preserve">British Gas - Regal Electric </t>
  </si>
  <si>
    <t xml:space="preserve">British Gas - 9 St Martins Electric </t>
  </si>
  <si>
    <t xml:space="preserve">British Gas - 8a Castle St Electric </t>
  </si>
  <si>
    <t xml:space="preserve">British Gas - Town Hall Electric </t>
  </si>
  <si>
    <t xml:space="preserve">British Gas - 9 St Martins Gas </t>
  </si>
  <si>
    <t xml:space="preserve">British Gas - 8a Castle St Gas </t>
  </si>
  <si>
    <t xml:space="preserve">British Gas - Bullcroft Electric </t>
  </si>
  <si>
    <t xml:space="preserve">British Gas - Town Hall Gas </t>
  </si>
  <si>
    <t xml:space="preserve">British Gas - Market Place Electric </t>
  </si>
  <si>
    <t xml:space="preserve">Castle Water - Pavillion Water </t>
  </si>
  <si>
    <t xml:space="preserve">Castle Water - Regal Water </t>
  </si>
  <si>
    <t xml:space="preserve">Castle Water - 8a Castle St Water </t>
  </si>
  <si>
    <t xml:space="preserve">Castle Water - Town Hall Water </t>
  </si>
  <si>
    <t xml:space="preserve">Castle Water - 9 St Martins Water </t>
  </si>
  <si>
    <t>T Collins - missed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</si>
</sst>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ahoma"/>
      <family val="2"/>
    </font>
    <font>
      <b/>
      <sz val="12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2" fontId="2" fillId="0" borderId="0" xfId="0" applyNumberFormat="1" applyFont="1"/>
    <xf numFmtId="14" fontId="2" fillId="0" borderId="0" xfId="0" applyNumberFormat="1" applyFont="1"/>
    <xf numFmtId="44" fontId="2" fillId="0" borderId="0" xfId="0" applyNumberFormat="1" applyFont="1"/>
    <xf numFmtId="44" fontId="2" fillId="0" borderId="0" xfId="0" applyNumberFormat="1" applyFont="1" applyAlignment="1">
      <alignment wrapText="1"/>
    </xf>
    <xf numFmtId="44" fontId="3" fillId="0" borderId="0" xfId="0" applyNumberFormat="1" applyFont="1"/>
    <xf numFmtId="44" fontId="0" fillId="0" borderId="0" xfId="0" applyNumberFormat="1"/>
    <xf numFmtId="44" fontId="3" fillId="0" borderId="1" xfId="1" applyNumberFormat="1" applyFont="1"/>
    <xf numFmtId="2" fontId="3" fillId="0" borderId="0" xfId="0" applyNumberFormat="1" applyFont="1"/>
    <xf numFmtId="2" fontId="0" fillId="0" borderId="0" xfId="0" applyNumberFormat="1"/>
    <xf numFmtId="0" fontId="2" fillId="0" borderId="0" xfId="0" applyFont="1" applyAlignment="1">
      <alignment wrapText="1"/>
    </xf>
    <xf numFmtId="14" fontId="3" fillId="0" borderId="0" xfId="0" applyNumberFormat="1" applyFont="1"/>
    <xf numFmtId="14" fontId="0" fillId="0" borderId="0" xfId="0" applyNumberFormat="1"/>
  </cellXfs>
  <cellStyles count="2">
    <cellStyle name="Normal" xfId="0" builtinId="0"/>
    <cellStyle name="Total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3"/>
  <sheetViews>
    <sheetView tabSelected="1" zoomScaleNormal="100" workbookViewId="0">
      <selection activeCell="E9" sqref="E9"/>
    </sheetView>
  </sheetViews>
  <sheetFormatPr defaultRowHeight="14.4" x14ac:dyDescent="0.3"/>
  <cols>
    <col min="2" max="2" width="1.44140625" customWidth="1"/>
    <col min="3" max="3" width="16.109375" style="14" bestFit="1" customWidth="1"/>
    <col min="4" max="4" width="1.109375" customWidth="1"/>
    <col min="5" max="5" width="109.33203125" customWidth="1"/>
    <col min="6" max="6" width="17.6640625" style="8" bestFit="1" customWidth="1"/>
    <col min="7" max="7" width="4.88671875" style="8" customWidth="1"/>
    <col min="8" max="8" width="14.6640625" style="11" bestFit="1" customWidth="1"/>
    <col min="9" max="9" width="5.33203125" customWidth="1"/>
    <col min="10" max="10" width="17.6640625" style="8" bestFit="1" customWidth="1"/>
    <col min="11" max="11" width="14.109375" bestFit="1" customWidth="1"/>
  </cols>
  <sheetData>
    <row r="1" spans="1:11" ht="15.6" x14ac:dyDescent="0.3">
      <c r="A1" s="1"/>
      <c r="B1" s="1"/>
      <c r="C1" s="4"/>
      <c r="D1" s="1"/>
      <c r="E1" s="2" t="s">
        <v>7</v>
      </c>
      <c r="F1" s="5"/>
      <c r="G1" s="5"/>
      <c r="H1" s="3"/>
      <c r="I1" s="1"/>
      <c r="J1" s="5"/>
      <c r="K1" s="1"/>
    </row>
    <row r="2" spans="1:11" ht="15.6" x14ac:dyDescent="0.3">
      <c r="A2" s="2" t="s">
        <v>0</v>
      </c>
      <c r="B2" s="1"/>
      <c r="C2" s="13" t="s">
        <v>1</v>
      </c>
      <c r="D2" s="1"/>
      <c r="E2" s="2" t="s">
        <v>2</v>
      </c>
      <c r="F2" s="7" t="s">
        <v>3</v>
      </c>
      <c r="G2" s="5"/>
      <c r="H2" s="10" t="s">
        <v>4</v>
      </c>
      <c r="I2" s="1"/>
      <c r="J2" s="7" t="s">
        <v>5</v>
      </c>
      <c r="K2" s="1"/>
    </row>
    <row r="3" spans="1:11" s="1" customFormat="1" ht="15" x14ac:dyDescent="0.25">
      <c r="A3" s="1">
        <v>1</v>
      </c>
      <c r="C3" s="4">
        <v>45691</v>
      </c>
      <c r="E3" s="12" t="s">
        <v>55</v>
      </c>
      <c r="F3" s="5">
        <f t="shared" ref="F3:F4" si="0">J3-H3</f>
        <v>796.08999999999992</v>
      </c>
      <c r="G3" s="5"/>
      <c r="H3" s="3">
        <f>126.59+32.63</f>
        <v>159.22</v>
      </c>
      <c r="I3" s="3"/>
      <c r="J3" s="6">
        <v>955.31</v>
      </c>
    </row>
    <row r="4" spans="1:11" ht="15.6" x14ac:dyDescent="0.3">
      <c r="A4" s="1">
        <v>2</v>
      </c>
      <c r="B4" s="1"/>
      <c r="C4" s="4">
        <v>45695</v>
      </c>
      <c r="D4" s="1"/>
      <c r="E4" s="12" t="s">
        <v>8</v>
      </c>
      <c r="F4" s="5">
        <f t="shared" si="0"/>
        <v>6666.66</v>
      </c>
      <c r="G4" s="5"/>
      <c r="H4" s="3">
        <v>1333.33</v>
      </c>
      <c r="I4" s="3"/>
      <c r="J4" s="6">
        <v>7999.99</v>
      </c>
      <c r="K4" s="1"/>
    </row>
    <row r="5" spans="1:11" ht="15.6" x14ac:dyDescent="0.3">
      <c r="A5" s="1">
        <v>3</v>
      </c>
      <c r="B5" s="1"/>
      <c r="C5" s="4">
        <v>45695</v>
      </c>
      <c r="D5" s="1"/>
      <c r="E5" s="12" t="s">
        <v>9</v>
      </c>
      <c r="F5" s="5">
        <f t="shared" ref="F5:F26" si="1">J5-H5</f>
        <v>185</v>
      </c>
      <c r="G5" s="5"/>
      <c r="H5" s="3">
        <v>37</v>
      </c>
      <c r="I5" s="3"/>
      <c r="J5" s="6">
        <v>222</v>
      </c>
      <c r="K5" s="1"/>
    </row>
    <row r="6" spans="1:11" ht="15.6" x14ac:dyDescent="0.3">
      <c r="A6" s="1">
        <v>4</v>
      </c>
      <c r="B6" s="1"/>
      <c r="C6" s="4">
        <v>45695</v>
      </c>
      <c r="D6" s="1"/>
      <c r="E6" s="12" t="s">
        <v>10</v>
      </c>
      <c r="F6" s="5">
        <f t="shared" si="1"/>
        <v>400.39</v>
      </c>
      <c r="G6" s="5"/>
      <c r="H6" s="3">
        <f>9.8+13.96+9.8+9.8+20.48+16.24</f>
        <v>80.08</v>
      </c>
      <c r="I6" s="3"/>
      <c r="J6" s="6">
        <f>58.8+58.8+122.87+97.44+58.8+83.76</f>
        <v>480.46999999999997</v>
      </c>
      <c r="K6" s="1"/>
    </row>
    <row r="7" spans="1:11" ht="30.6" x14ac:dyDescent="0.3">
      <c r="A7" s="1">
        <v>5</v>
      </c>
      <c r="B7" s="1"/>
      <c r="C7" s="4">
        <v>45695</v>
      </c>
      <c r="D7" s="1"/>
      <c r="E7" s="12" t="s">
        <v>11</v>
      </c>
      <c r="F7" s="5">
        <f t="shared" si="1"/>
        <v>966.97000000000014</v>
      </c>
      <c r="G7" s="5"/>
      <c r="H7" s="3">
        <f>30.19+27.6+17+17+47.6+36+18</f>
        <v>193.39000000000001</v>
      </c>
      <c r="I7" s="3"/>
      <c r="J7" s="6">
        <f>181.16+165.6+102+102+285.6+216+108</f>
        <v>1160.3600000000001</v>
      </c>
      <c r="K7" s="1"/>
    </row>
    <row r="8" spans="1:11" ht="15.6" x14ac:dyDescent="0.3">
      <c r="A8" s="1">
        <v>6</v>
      </c>
      <c r="B8" s="1"/>
      <c r="C8" s="4">
        <v>45695</v>
      </c>
      <c r="D8" s="1"/>
      <c r="E8" s="12" t="s">
        <v>12</v>
      </c>
      <c r="F8" s="5">
        <f t="shared" si="1"/>
        <v>702.94999999999993</v>
      </c>
      <c r="G8" s="5"/>
      <c r="H8" s="3">
        <v>140.59</v>
      </c>
      <c r="I8" s="1"/>
      <c r="J8" s="6">
        <v>843.54</v>
      </c>
      <c r="K8" s="1"/>
    </row>
    <row r="9" spans="1:11" ht="30.6" x14ac:dyDescent="0.3">
      <c r="A9" s="1">
        <v>7</v>
      </c>
      <c r="B9" s="1"/>
      <c r="C9" s="4">
        <v>45695</v>
      </c>
      <c r="D9" s="1"/>
      <c r="E9" s="12" t="s">
        <v>13</v>
      </c>
      <c r="F9" s="5">
        <f t="shared" si="1"/>
        <v>1075</v>
      </c>
      <c r="G9" s="5"/>
      <c r="H9" s="3">
        <v>0</v>
      </c>
      <c r="I9" s="1"/>
      <c r="J9" s="6">
        <f>75+1000</f>
        <v>1075</v>
      </c>
      <c r="K9" s="1"/>
    </row>
    <row r="10" spans="1:11" ht="15.6" x14ac:dyDescent="0.3">
      <c r="A10" s="1">
        <v>8</v>
      </c>
      <c r="B10" s="1"/>
      <c r="C10" s="4">
        <v>45695</v>
      </c>
      <c r="D10" s="1"/>
      <c r="E10" s="12" t="s">
        <v>14</v>
      </c>
      <c r="F10" s="5">
        <f>J10-H10</f>
        <v>160.5</v>
      </c>
      <c r="G10" s="5"/>
      <c r="H10" s="3">
        <f>9.43+22.66</f>
        <v>32.090000000000003</v>
      </c>
      <c r="I10" s="1"/>
      <c r="J10" s="6">
        <f>56.59+136</f>
        <v>192.59</v>
      </c>
      <c r="K10" s="1"/>
    </row>
    <row r="11" spans="1:11" ht="15.6" x14ac:dyDescent="0.3">
      <c r="A11" s="1">
        <v>9</v>
      </c>
      <c r="B11" s="1"/>
      <c r="C11" s="4">
        <v>45695</v>
      </c>
      <c r="D11" s="1"/>
      <c r="E11" s="12" t="s">
        <v>15</v>
      </c>
      <c r="F11" s="5">
        <f t="shared" si="1"/>
        <v>109.21000000000001</v>
      </c>
      <c r="G11" s="5"/>
      <c r="H11" s="3">
        <f>3.64+2.66+2.1+7.43+6.05</f>
        <v>21.88</v>
      </c>
      <c r="I11" s="1"/>
      <c r="J11" s="6">
        <f>21.76+15.91+12.54+44.56+36.32</f>
        <v>131.09</v>
      </c>
      <c r="K11" s="1"/>
    </row>
    <row r="12" spans="1:11" ht="15.6" x14ac:dyDescent="0.3">
      <c r="A12" s="1">
        <v>10</v>
      </c>
      <c r="B12" s="1"/>
      <c r="C12" s="4">
        <v>45695</v>
      </c>
      <c r="D12" s="1"/>
      <c r="E12" s="12" t="s">
        <v>16</v>
      </c>
      <c r="F12" s="5">
        <f t="shared" si="1"/>
        <v>580</v>
      </c>
      <c r="G12" s="5"/>
      <c r="H12" s="3">
        <v>116</v>
      </c>
      <c r="I12" s="1"/>
      <c r="J12" s="6">
        <v>696</v>
      </c>
      <c r="K12" s="1"/>
    </row>
    <row r="13" spans="1:11" ht="15.6" x14ac:dyDescent="0.3">
      <c r="A13" s="1">
        <v>11</v>
      </c>
      <c r="B13" s="1"/>
      <c r="C13" s="4">
        <v>45695</v>
      </c>
      <c r="D13" s="1"/>
      <c r="E13" s="12" t="s">
        <v>17</v>
      </c>
      <c r="F13" s="5">
        <f t="shared" si="1"/>
        <v>3044.34</v>
      </c>
      <c r="G13" s="5"/>
      <c r="H13" s="3">
        <v>608.85</v>
      </c>
      <c r="I13" s="1"/>
      <c r="J13" s="6">
        <v>3653.19</v>
      </c>
      <c r="K13" s="1"/>
    </row>
    <row r="14" spans="1:11" ht="15.6" x14ac:dyDescent="0.3">
      <c r="A14" s="1">
        <v>12</v>
      </c>
      <c r="B14" s="1"/>
      <c r="C14" s="4">
        <v>45695</v>
      </c>
      <c r="D14" s="1"/>
      <c r="E14" s="12" t="s">
        <v>18</v>
      </c>
      <c r="F14" s="5">
        <f t="shared" si="1"/>
        <v>10593.96</v>
      </c>
      <c r="G14" s="5"/>
      <c r="H14" s="3">
        <v>2118.79</v>
      </c>
      <c r="I14" s="3"/>
      <c r="J14" s="6">
        <v>12712.75</v>
      </c>
      <c r="K14" s="1"/>
    </row>
    <row r="15" spans="1:11" ht="15.6" x14ac:dyDescent="0.3">
      <c r="A15" s="1">
        <v>13</v>
      </c>
      <c r="B15" s="1"/>
      <c r="C15" s="4">
        <v>45695</v>
      </c>
      <c r="D15" s="1"/>
      <c r="E15" s="12" t="s">
        <v>19</v>
      </c>
      <c r="F15" s="5">
        <f t="shared" si="1"/>
        <v>435.1</v>
      </c>
      <c r="G15" s="5"/>
      <c r="H15" s="3">
        <v>87.02</v>
      </c>
      <c r="I15" s="3"/>
      <c r="J15" s="6">
        <v>522.12</v>
      </c>
      <c r="K15" s="1"/>
    </row>
    <row r="16" spans="1:11" ht="15.6" x14ac:dyDescent="0.3">
      <c r="A16" s="1">
        <v>14</v>
      </c>
      <c r="B16" s="1"/>
      <c r="C16" s="4">
        <v>45695</v>
      </c>
      <c r="D16" s="1"/>
      <c r="E16" s="12" t="s">
        <v>20</v>
      </c>
      <c r="F16" s="5">
        <f t="shared" si="1"/>
        <v>280.2</v>
      </c>
      <c r="G16" s="5"/>
      <c r="H16" s="3">
        <v>56.04</v>
      </c>
      <c r="I16" s="3"/>
      <c r="J16" s="6">
        <v>336.24</v>
      </c>
      <c r="K16" s="1"/>
    </row>
    <row r="17" spans="1:11" ht="15.6" x14ac:dyDescent="0.3">
      <c r="A17" s="1">
        <v>15</v>
      </c>
      <c r="B17" s="1"/>
      <c r="C17" s="4">
        <v>45695</v>
      </c>
      <c r="D17" s="1"/>
      <c r="E17" s="12" t="s">
        <v>21</v>
      </c>
      <c r="F17" s="5">
        <f t="shared" si="1"/>
        <v>225</v>
      </c>
      <c r="G17" s="5"/>
      <c r="H17" s="3">
        <f>21+24</f>
        <v>45</v>
      </c>
      <c r="I17" s="3"/>
      <c r="J17" s="6">
        <f>126+144</f>
        <v>270</v>
      </c>
      <c r="K17" s="1"/>
    </row>
    <row r="18" spans="1:11" ht="15.6" x14ac:dyDescent="0.3">
      <c r="A18" s="1">
        <v>16</v>
      </c>
      <c r="B18" s="1"/>
      <c r="C18" s="4">
        <v>45695</v>
      </c>
      <c r="D18" s="1"/>
      <c r="E18" s="12" t="s">
        <v>22</v>
      </c>
      <c r="F18" s="5">
        <f t="shared" si="1"/>
        <v>6846.65</v>
      </c>
      <c r="G18" s="5"/>
      <c r="H18" s="3">
        <v>0</v>
      </c>
      <c r="I18" s="3"/>
      <c r="J18" s="6">
        <v>6846.65</v>
      </c>
      <c r="K18" s="1"/>
    </row>
    <row r="19" spans="1:11" ht="15.6" x14ac:dyDescent="0.3">
      <c r="A19" s="1">
        <v>17</v>
      </c>
      <c r="B19" s="1"/>
      <c r="C19" s="4">
        <v>45695</v>
      </c>
      <c r="D19" s="1"/>
      <c r="E19" s="12" t="s">
        <v>23</v>
      </c>
      <c r="F19" s="5">
        <f t="shared" si="1"/>
        <v>300</v>
      </c>
      <c r="G19" s="5"/>
      <c r="H19" s="3">
        <v>60</v>
      </c>
      <c r="I19" s="3"/>
      <c r="J19" s="6">
        <v>360</v>
      </c>
      <c r="K19" s="1"/>
    </row>
    <row r="20" spans="1:11" ht="15.6" x14ac:dyDescent="0.3">
      <c r="A20" s="1">
        <v>18</v>
      </c>
      <c r="B20" s="1"/>
      <c r="C20" s="4">
        <v>45695</v>
      </c>
      <c r="D20" s="1"/>
      <c r="E20" s="12" t="s">
        <v>24</v>
      </c>
      <c r="F20" s="5">
        <f t="shared" si="1"/>
        <v>60</v>
      </c>
      <c r="G20" s="5"/>
      <c r="H20" s="3">
        <f>6+6</f>
        <v>12</v>
      </c>
      <c r="I20" s="3"/>
      <c r="J20" s="6">
        <f>36+36</f>
        <v>72</v>
      </c>
      <c r="K20" s="1"/>
    </row>
    <row r="21" spans="1:11" ht="15.6" x14ac:dyDescent="0.3">
      <c r="A21" s="1">
        <v>19</v>
      </c>
      <c r="B21" s="1"/>
      <c r="C21" s="4">
        <v>45695</v>
      </c>
      <c r="D21" s="1"/>
      <c r="E21" s="12" t="s">
        <v>25</v>
      </c>
      <c r="F21" s="5">
        <f t="shared" si="1"/>
        <v>258.5</v>
      </c>
      <c r="G21" s="5"/>
      <c r="H21" s="3">
        <v>51.7</v>
      </c>
      <c r="I21" s="3"/>
      <c r="J21" s="6">
        <v>310.2</v>
      </c>
      <c r="K21" s="1"/>
    </row>
    <row r="22" spans="1:11" ht="15.6" x14ac:dyDescent="0.3">
      <c r="A22" s="1">
        <v>20</v>
      </c>
      <c r="B22" s="1"/>
      <c r="C22" s="4">
        <v>45695</v>
      </c>
      <c r="D22" s="1"/>
      <c r="E22" s="12" t="s">
        <v>26</v>
      </c>
      <c r="F22" s="5">
        <f t="shared" si="1"/>
        <v>49.879999999999995</v>
      </c>
      <c r="G22" s="5"/>
      <c r="H22" s="3">
        <v>9.98</v>
      </c>
      <c r="I22" s="1"/>
      <c r="J22" s="6">
        <v>59.86</v>
      </c>
      <c r="K22" s="1"/>
    </row>
    <row r="23" spans="1:11" ht="15.6" x14ac:dyDescent="0.3">
      <c r="A23" s="1">
        <v>21</v>
      </c>
      <c r="B23" s="1"/>
      <c r="C23" s="4">
        <v>45695</v>
      </c>
      <c r="D23" s="1"/>
      <c r="E23" s="12" t="s">
        <v>27</v>
      </c>
      <c r="F23" s="5">
        <f t="shared" si="1"/>
        <v>143.65</v>
      </c>
      <c r="G23" s="5"/>
      <c r="H23" s="3">
        <v>28.73</v>
      </c>
      <c r="I23" s="1"/>
      <c r="J23" s="6">
        <v>172.38</v>
      </c>
      <c r="K23" s="1"/>
    </row>
    <row r="24" spans="1:11" ht="15.6" x14ac:dyDescent="0.3">
      <c r="A24" s="1">
        <v>22</v>
      </c>
      <c r="B24" s="1"/>
      <c r="C24" s="4">
        <v>45695</v>
      </c>
      <c r="D24" s="1"/>
      <c r="E24" s="12" t="s">
        <v>28</v>
      </c>
      <c r="F24" s="5">
        <f t="shared" si="1"/>
        <v>2406.1999999999998</v>
      </c>
      <c r="G24" s="5"/>
      <c r="H24" s="3">
        <v>481.24</v>
      </c>
      <c r="I24" s="1"/>
      <c r="J24" s="6">
        <v>2887.44</v>
      </c>
      <c r="K24" s="1"/>
    </row>
    <row r="25" spans="1:11" ht="15.6" x14ac:dyDescent="0.3">
      <c r="A25" s="1">
        <v>23</v>
      </c>
      <c r="B25" s="1"/>
      <c r="C25" s="4">
        <v>45695</v>
      </c>
      <c r="D25" s="1"/>
      <c r="E25" s="12" t="s">
        <v>72</v>
      </c>
      <c r="F25" s="5">
        <f t="shared" si="1"/>
        <v>9</v>
      </c>
      <c r="G25" s="5"/>
      <c r="H25" s="3">
        <v>0</v>
      </c>
      <c r="I25" s="3"/>
      <c r="J25" s="6">
        <v>9</v>
      </c>
      <c r="K25" s="1"/>
    </row>
    <row r="26" spans="1:11" ht="15.6" x14ac:dyDescent="0.3">
      <c r="A26" s="1">
        <v>24</v>
      </c>
      <c r="B26" s="1"/>
      <c r="C26" s="4">
        <v>45695</v>
      </c>
      <c r="D26" s="1"/>
      <c r="E26" s="12" t="s">
        <v>29</v>
      </c>
      <c r="F26" s="5">
        <f t="shared" si="1"/>
        <v>95</v>
      </c>
      <c r="G26" s="5"/>
      <c r="H26" s="3">
        <v>19</v>
      </c>
      <c r="I26" s="3"/>
      <c r="J26" s="6">
        <v>114</v>
      </c>
      <c r="K26" s="1"/>
    </row>
    <row r="27" spans="1:11" ht="15.6" x14ac:dyDescent="0.3">
      <c r="A27" s="1">
        <v>25</v>
      </c>
      <c r="B27" s="1"/>
      <c r="C27" s="4">
        <v>45695</v>
      </c>
      <c r="D27" s="1"/>
      <c r="E27" s="12" t="s">
        <v>30</v>
      </c>
      <c r="F27" s="5">
        <f t="shared" ref="F27:F28" si="2">J27-H27</f>
        <v>360.15</v>
      </c>
      <c r="G27" s="5"/>
      <c r="H27" s="3">
        <v>72.03</v>
      </c>
      <c r="I27" s="3"/>
      <c r="J27" s="6">
        <v>432.18</v>
      </c>
      <c r="K27" s="1"/>
    </row>
    <row r="28" spans="1:11" ht="15.6" x14ac:dyDescent="0.3">
      <c r="A28" s="1">
        <v>26</v>
      </c>
      <c r="B28" s="1"/>
      <c r="C28" s="4">
        <v>45695</v>
      </c>
      <c r="D28" s="1"/>
      <c r="E28" s="12" t="s">
        <v>31</v>
      </c>
      <c r="F28" s="5">
        <f t="shared" si="2"/>
        <v>175.72</v>
      </c>
      <c r="G28" s="5"/>
      <c r="H28" s="3">
        <v>8.7899999999999991</v>
      </c>
      <c r="I28" s="3"/>
      <c r="J28" s="6">
        <v>184.51</v>
      </c>
      <c r="K28" s="1"/>
    </row>
    <row r="29" spans="1:11" ht="15.6" x14ac:dyDescent="0.3">
      <c r="A29" s="1">
        <v>27</v>
      </c>
      <c r="B29" s="1"/>
      <c r="C29" s="4">
        <v>45698</v>
      </c>
      <c r="D29" s="1"/>
      <c r="E29" s="12" t="s">
        <v>57</v>
      </c>
      <c r="F29" s="5">
        <f t="shared" ref="F29:F58" si="3">J29-H29</f>
        <v>6.3000000000000007</v>
      </c>
      <c r="G29" s="5"/>
      <c r="H29" s="3">
        <v>0.31</v>
      </c>
      <c r="I29" s="1"/>
      <c r="J29" s="6">
        <v>6.61</v>
      </c>
      <c r="K29" s="1"/>
    </row>
    <row r="30" spans="1:11" ht="15.6" x14ac:dyDescent="0.3">
      <c r="A30" s="1">
        <v>28</v>
      </c>
      <c r="B30" s="1"/>
      <c r="C30" s="4">
        <v>45698</v>
      </c>
      <c r="D30" s="1"/>
      <c r="E30" s="12" t="s">
        <v>58</v>
      </c>
      <c r="F30" s="5">
        <f t="shared" si="3"/>
        <v>12.6</v>
      </c>
      <c r="G30" s="5"/>
      <c r="H30" s="3">
        <v>0.63</v>
      </c>
      <c r="I30" s="1"/>
      <c r="J30" s="6">
        <v>13.23</v>
      </c>
      <c r="K30" s="1"/>
    </row>
    <row r="31" spans="1:11" ht="15.6" x14ac:dyDescent="0.3">
      <c r="A31" s="1">
        <v>29</v>
      </c>
      <c r="B31" s="1"/>
      <c r="C31" s="4">
        <v>45698</v>
      </c>
      <c r="D31" s="1"/>
      <c r="E31" s="12" t="s">
        <v>59</v>
      </c>
      <c r="F31" s="5">
        <f t="shared" si="3"/>
        <v>41.26</v>
      </c>
      <c r="G31" s="5"/>
      <c r="H31" s="3">
        <v>2.06</v>
      </c>
      <c r="I31" s="1"/>
      <c r="J31" s="6">
        <v>43.32</v>
      </c>
      <c r="K31" s="1"/>
    </row>
    <row r="32" spans="1:11" ht="15.6" x14ac:dyDescent="0.3">
      <c r="A32" s="1">
        <v>30</v>
      </c>
      <c r="B32" s="1"/>
      <c r="C32" s="4">
        <v>45698</v>
      </c>
      <c r="D32" s="1"/>
      <c r="E32" s="12" t="s">
        <v>60</v>
      </c>
      <c r="F32" s="5">
        <f t="shared" si="3"/>
        <v>95.51</v>
      </c>
      <c r="G32" s="5"/>
      <c r="H32" s="3">
        <v>4.7699999999999996</v>
      </c>
      <c r="I32" s="3"/>
      <c r="J32" s="6">
        <v>100.28</v>
      </c>
      <c r="K32" s="1"/>
    </row>
    <row r="33" spans="1:11" ht="15.6" x14ac:dyDescent="0.3">
      <c r="A33" s="1">
        <v>31</v>
      </c>
      <c r="B33" s="1"/>
      <c r="C33" s="4">
        <v>45698</v>
      </c>
      <c r="D33" s="1"/>
      <c r="E33" s="12" t="s">
        <v>61</v>
      </c>
      <c r="F33" s="5">
        <f t="shared" si="3"/>
        <v>113.94</v>
      </c>
      <c r="G33" s="5"/>
      <c r="H33" s="3">
        <v>5.69</v>
      </c>
      <c r="I33" s="3"/>
      <c r="J33" s="6">
        <v>119.63</v>
      </c>
      <c r="K33" s="1"/>
    </row>
    <row r="34" spans="1:11" ht="15.6" x14ac:dyDescent="0.3">
      <c r="A34" s="1">
        <v>32</v>
      </c>
      <c r="B34" s="1"/>
      <c r="C34" s="4">
        <v>45698</v>
      </c>
      <c r="D34" s="1"/>
      <c r="E34" s="12" t="s">
        <v>62</v>
      </c>
      <c r="F34" s="5">
        <f t="shared" si="3"/>
        <v>149.44999999999999</v>
      </c>
      <c r="G34" s="5"/>
      <c r="H34" s="3">
        <v>7.47</v>
      </c>
      <c r="I34" s="3"/>
      <c r="J34" s="6">
        <v>156.91999999999999</v>
      </c>
      <c r="K34" s="1"/>
    </row>
    <row r="35" spans="1:11" ht="15.6" x14ac:dyDescent="0.3">
      <c r="A35" s="1">
        <v>33</v>
      </c>
      <c r="B35" s="1"/>
      <c r="C35" s="4">
        <v>45698</v>
      </c>
      <c r="D35" s="1"/>
      <c r="E35" s="12" t="s">
        <v>63</v>
      </c>
      <c r="F35" s="5">
        <f t="shared" si="3"/>
        <v>257.31</v>
      </c>
      <c r="G35" s="5"/>
      <c r="H35" s="3">
        <v>51.46</v>
      </c>
      <c r="I35" s="3"/>
      <c r="J35" s="6">
        <v>308.77</v>
      </c>
      <c r="K35" s="1"/>
    </row>
    <row r="36" spans="1:11" ht="15.6" x14ac:dyDescent="0.3">
      <c r="A36" s="1">
        <v>34</v>
      </c>
      <c r="B36" s="1"/>
      <c r="C36" s="4">
        <v>45698</v>
      </c>
      <c r="D36" s="1"/>
      <c r="E36" s="12" t="s">
        <v>64</v>
      </c>
      <c r="F36" s="5">
        <f t="shared" si="3"/>
        <v>401.74</v>
      </c>
      <c r="G36" s="5"/>
      <c r="H36" s="3">
        <v>80.34</v>
      </c>
      <c r="I36" s="3"/>
      <c r="J36" s="6">
        <v>482.08</v>
      </c>
      <c r="K36" s="1"/>
    </row>
    <row r="37" spans="1:11" ht="15.6" x14ac:dyDescent="0.3">
      <c r="A37" s="1">
        <v>35</v>
      </c>
      <c r="B37" s="1"/>
      <c r="C37" s="4">
        <v>45698</v>
      </c>
      <c r="D37" s="1"/>
      <c r="E37" s="12" t="s">
        <v>65</v>
      </c>
      <c r="F37" s="5">
        <f t="shared" si="3"/>
        <v>651.46</v>
      </c>
      <c r="G37" s="5"/>
      <c r="H37" s="3">
        <v>130.29</v>
      </c>
      <c r="I37" s="3"/>
      <c r="J37" s="6">
        <v>781.75</v>
      </c>
      <c r="K37" s="1"/>
    </row>
    <row r="38" spans="1:11" ht="15.6" x14ac:dyDescent="0.3">
      <c r="A38" s="1">
        <v>36</v>
      </c>
      <c r="B38" s="1"/>
      <c r="C38" s="4">
        <v>45702</v>
      </c>
      <c r="D38" s="1"/>
      <c r="E38" s="12" t="s">
        <v>50</v>
      </c>
      <c r="F38" s="5">
        <f t="shared" si="3"/>
        <v>25.96</v>
      </c>
      <c r="G38" s="5"/>
      <c r="H38" s="3">
        <v>0</v>
      </c>
      <c r="I38" s="3"/>
      <c r="J38" s="6">
        <v>25.96</v>
      </c>
      <c r="K38" s="1"/>
    </row>
    <row r="39" spans="1:11" ht="15.6" x14ac:dyDescent="0.3">
      <c r="A39" s="1">
        <v>37</v>
      </c>
      <c r="B39" s="1"/>
      <c r="C39" s="4">
        <v>45705</v>
      </c>
      <c r="D39" s="1"/>
      <c r="E39" s="12" t="s">
        <v>51</v>
      </c>
      <c r="F39" s="5">
        <f t="shared" si="3"/>
        <v>15.45</v>
      </c>
      <c r="G39" s="5"/>
      <c r="H39" s="3">
        <v>0</v>
      </c>
      <c r="I39" s="3"/>
      <c r="J39" s="6">
        <v>15.45</v>
      </c>
      <c r="K39" s="1"/>
    </row>
    <row r="40" spans="1:11" ht="15.6" x14ac:dyDescent="0.3">
      <c r="A40" s="1">
        <v>38</v>
      </c>
      <c r="B40" s="1"/>
      <c r="C40" s="4">
        <v>45705</v>
      </c>
      <c r="D40" s="1"/>
      <c r="E40" s="12" t="s">
        <v>32</v>
      </c>
      <c r="F40" s="5">
        <f t="shared" si="3"/>
        <v>76</v>
      </c>
      <c r="G40" s="5"/>
      <c r="H40" s="3">
        <v>0</v>
      </c>
      <c r="I40" s="3"/>
      <c r="J40" s="6">
        <v>76</v>
      </c>
      <c r="K40" s="1"/>
    </row>
    <row r="41" spans="1:11" ht="15.6" x14ac:dyDescent="0.3">
      <c r="A41" s="1">
        <v>39</v>
      </c>
      <c r="B41" s="1"/>
      <c r="C41" s="4">
        <v>45705</v>
      </c>
      <c r="D41" s="1"/>
      <c r="E41" s="12" t="s">
        <v>52</v>
      </c>
      <c r="F41" s="5">
        <f t="shared" si="3"/>
        <v>84.77</v>
      </c>
      <c r="G41" s="5"/>
      <c r="H41" s="3">
        <v>0</v>
      </c>
      <c r="I41" s="3"/>
      <c r="J41" s="6">
        <v>84.77</v>
      </c>
      <c r="K41" s="1"/>
    </row>
    <row r="42" spans="1:11" ht="15.6" x14ac:dyDescent="0.3">
      <c r="A42" s="1">
        <v>40</v>
      </c>
      <c r="B42" s="1"/>
      <c r="C42" s="4">
        <v>45706</v>
      </c>
      <c r="D42" s="1"/>
      <c r="E42" s="12" t="s">
        <v>66</v>
      </c>
      <c r="F42" s="5">
        <f t="shared" si="3"/>
        <v>19.11</v>
      </c>
      <c r="G42" s="5"/>
      <c r="H42" s="3">
        <v>0.95</v>
      </c>
      <c r="I42" s="3"/>
      <c r="J42" s="6">
        <v>20.059999999999999</v>
      </c>
      <c r="K42" s="1"/>
    </row>
    <row r="43" spans="1:11" ht="15.6" x14ac:dyDescent="0.3">
      <c r="A43" s="1">
        <v>41</v>
      </c>
      <c r="B43" s="1"/>
      <c r="C43" s="4">
        <v>45706</v>
      </c>
      <c r="D43" s="1"/>
      <c r="E43" s="12" t="s">
        <v>33</v>
      </c>
      <c r="F43" s="5">
        <f t="shared" si="3"/>
        <v>18.95</v>
      </c>
      <c r="G43" s="5"/>
      <c r="H43" s="3">
        <v>3.79</v>
      </c>
      <c r="I43" s="3"/>
      <c r="J43" s="6">
        <v>22.74</v>
      </c>
      <c r="K43" s="1"/>
    </row>
    <row r="44" spans="1:11" ht="15.6" x14ac:dyDescent="0.3">
      <c r="A44" s="1">
        <v>42</v>
      </c>
      <c r="B44" s="1"/>
      <c r="C44" s="4">
        <v>45708</v>
      </c>
      <c r="D44" s="1"/>
      <c r="E44" s="12" t="s">
        <v>67</v>
      </c>
      <c r="F44" s="5">
        <f t="shared" si="3"/>
        <v>11.57</v>
      </c>
      <c r="G44" s="5"/>
      <c r="H44" s="3">
        <v>0</v>
      </c>
      <c r="I44" s="3"/>
      <c r="J44" s="6">
        <v>11.57</v>
      </c>
      <c r="K44" s="1"/>
    </row>
    <row r="45" spans="1:11" ht="15.6" x14ac:dyDescent="0.3">
      <c r="A45" s="1">
        <v>43</v>
      </c>
      <c r="B45" s="1"/>
      <c r="C45" s="4">
        <v>45708</v>
      </c>
      <c r="D45" s="1"/>
      <c r="E45" s="12" t="s">
        <v>68</v>
      </c>
      <c r="F45" s="5">
        <f t="shared" si="3"/>
        <v>15.45</v>
      </c>
      <c r="G45" s="5"/>
      <c r="H45" s="3">
        <v>1.1100000000000001</v>
      </c>
      <c r="I45" s="3"/>
      <c r="J45" s="6">
        <v>16.559999999999999</v>
      </c>
      <c r="K45" s="1"/>
    </row>
    <row r="46" spans="1:11" ht="15.6" x14ac:dyDescent="0.3">
      <c r="A46" s="1">
        <v>44</v>
      </c>
      <c r="B46" s="1"/>
      <c r="C46" s="4">
        <v>45708</v>
      </c>
      <c r="D46" s="1"/>
      <c r="E46" s="12" t="s">
        <v>69</v>
      </c>
      <c r="F46" s="5">
        <f t="shared" si="3"/>
        <v>18.66</v>
      </c>
      <c r="G46" s="5"/>
      <c r="H46" s="3">
        <v>0</v>
      </c>
      <c r="I46" s="3"/>
      <c r="J46" s="6">
        <v>18.66</v>
      </c>
      <c r="K46" s="1"/>
    </row>
    <row r="47" spans="1:11" ht="15.6" x14ac:dyDescent="0.3">
      <c r="A47" s="1">
        <v>45</v>
      </c>
      <c r="B47" s="1"/>
      <c r="C47" s="4">
        <v>45708</v>
      </c>
      <c r="D47" s="1"/>
      <c r="E47" s="12" t="s">
        <v>70</v>
      </c>
      <c r="F47" s="5">
        <f t="shared" si="3"/>
        <v>18.66</v>
      </c>
      <c r="G47" s="5"/>
      <c r="H47" s="3">
        <v>0</v>
      </c>
      <c r="I47" s="3"/>
      <c r="J47" s="6">
        <v>18.66</v>
      </c>
      <c r="K47" s="1"/>
    </row>
    <row r="48" spans="1:11" ht="15.6" x14ac:dyDescent="0.3">
      <c r="A48" s="1">
        <v>46</v>
      </c>
      <c r="B48" s="1"/>
      <c r="C48" s="4">
        <v>45708</v>
      </c>
      <c r="E48" s="12" t="s">
        <v>71</v>
      </c>
      <c r="F48" s="5">
        <f t="shared" si="3"/>
        <v>25.08</v>
      </c>
      <c r="G48" s="5"/>
      <c r="H48" s="3">
        <v>0</v>
      </c>
      <c r="I48" s="3"/>
      <c r="J48" s="6">
        <v>25.08</v>
      </c>
      <c r="K48" s="1"/>
    </row>
    <row r="49" spans="1:11" ht="15.6" x14ac:dyDescent="0.3">
      <c r="A49" s="1">
        <v>47</v>
      </c>
      <c r="B49" s="1"/>
      <c r="C49" s="4">
        <v>45708</v>
      </c>
      <c r="D49" s="1"/>
      <c r="E49" s="12" t="s">
        <v>39</v>
      </c>
      <c r="F49" s="5">
        <f t="shared" si="3"/>
        <v>4788</v>
      </c>
      <c r="G49" s="5"/>
      <c r="H49" s="3">
        <v>957.6</v>
      </c>
      <c r="I49" s="3"/>
      <c r="J49" s="6">
        <v>5745.6</v>
      </c>
      <c r="K49" s="1"/>
    </row>
    <row r="50" spans="1:11" s="1" customFormat="1" ht="15" x14ac:dyDescent="0.25">
      <c r="A50" s="1">
        <v>48</v>
      </c>
      <c r="C50" s="4">
        <v>45709</v>
      </c>
      <c r="E50" s="12" t="s">
        <v>34</v>
      </c>
      <c r="F50" s="5">
        <f t="shared" si="3"/>
        <v>188.16</v>
      </c>
      <c r="G50" s="5"/>
      <c r="H50" s="3">
        <v>37.630000000000003</v>
      </c>
      <c r="I50" s="3"/>
      <c r="J50" s="6">
        <v>225.79</v>
      </c>
    </row>
    <row r="51" spans="1:11" s="1" customFormat="1" ht="15" x14ac:dyDescent="0.25">
      <c r="A51" s="1">
        <v>49</v>
      </c>
      <c r="C51" s="4">
        <v>45709</v>
      </c>
      <c r="E51" s="12" t="s">
        <v>35</v>
      </c>
      <c r="F51" s="5">
        <f t="shared" si="3"/>
        <v>330</v>
      </c>
      <c r="G51" s="5"/>
      <c r="H51" s="3">
        <v>66</v>
      </c>
      <c r="J51" s="6">
        <v>396</v>
      </c>
    </row>
    <row r="52" spans="1:11" s="1" customFormat="1" ht="15" x14ac:dyDescent="0.25">
      <c r="A52" s="1">
        <v>50</v>
      </c>
      <c r="C52" s="4">
        <v>45709</v>
      </c>
      <c r="E52" s="12" t="s">
        <v>36</v>
      </c>
      <c r="F52" s="5">
        <f t="shared" si="3"/>
        <v>180</v>
      </c>
      <c r="G52" s="5"/>
      <c r="H52" s="3">
        <v>36</v>
      </c>
      <c r="J52" s="6">
        <v>216</v>
      </c>
    </row>
    <row r="53" spans="1:11" s="1" customFormat="1" ht="15" x14ac:dyDescent="0.25">
      <c r="A53" s="1">
        <v>51</v>
      </c>
      <c r="C53" s="4">
        <v>45709</v>
      </c>
      <c r="E53" s="12" t="s">
        <v>37</v>
      </c>
      <c r="F53" s="5">
        <f t="shared" si="3"/>
        <v>44.12</v>
      </c>
      <c r="G53" s="5"/>
      <c r="H53" s="3">
        <f>4.49+4.33</f>
        <v>8.82</v>
      </c>
      <c r="J53" s="6">
        <f>26.98+25.96</f>
        <v>52.94</v>
      </c>
    </row>
    <row r="54" spans="1:11" s="1" customFormat="1" ht="15" x14ac:dyDescent="0.25">
      <c r="A54" s="1">
        <v>52</v>
      </c>
      <c r="C54" s="4">
        <v>45709</v>
      </c>
      <c r="E54" s="12" t="s">
        <v>15</v>
      </c>
      <c r="F54" s="5">
        <f t="shared" si="3"/>
        <v>108.61</v>
      </c>
      <c r="G54" s="5"/>
      <c r="H54" s="3">
        <f>3.4+18.31</f>
        <v>21.709999999999997</v>
      </c>
      <c r="J54" s="6">
        <f>20.43+109.89</f>
        <v>130.32</v>
      </c>
    </row>
    <row r="55" spans="1:11" s="1" customFormat="1" ht="15" x14ac:dyDescent="0.25">
      <c r="A55" s="1">
        <v>53</v>
      </c>
      <c r="C55" s="4">
        <v>45709</v>
      </c>
      <c r="E55" s="12" t="s">
        <v>38</v>
      </c>
      <c r="F55" s="5">
        <f t="shared" si="3"/>
        <v>416.59</v>
      </c>
      <c r="G55" s="5"/>
      <c r="H55" s="3">
        <f>14.9+64.2+4.22</f>
        <v>83.320000000000007</v>
      </c>
      <c r="I55" s="3"/>
      <c r="J55" s="6">
        <f>89.39+385.18+25.34</f>
        <v>499.90999999999997</v>
      </c>
    </row>
    <row r="56" spans="1:11" s="1" customFormat="1" ht="15" x14ac:dyDescent="0.25">
      <c r="A56" s="1">
        <v>54</v>
      </c>
      <c r="C56" s="4">
        <v>45709</v>
      </c>
      <c r="E56" s="12" t="s">
        <v>40</v>
      </c>
      <c r="F56" s="5">
        <f t="shared" si="3"/>
        <v>180</v>
      </c>
      <c r="G56" s="5"/>
      <c r="H56" s="3">
        <v>36</v>
      </c>
      <c r="I56" s="3"/>
      <c r="J56" s="6">
        <v>216</v>
      </c>
    </row>
    <row r="57" spans="1:11" s="1" customFormat="1" ht="15" x14ac:dyDescent="0.25">
      <c r="A57" s="1">
        <v>55</v>
      </c>
      <c r="C57" s="4">
        <v>45709</v>
      </c>
      <c r="E57" s="12" t="s">
        <v>41</v>
      </c>
      <c r="F57" s="5">
        <f t="shared" si="3"/>
        <v>1420</v>
      </c>
      <c r="G57" s="5"/>
      <c r="H57" s="3">
        <v>0</v>
      </c>
      <c r="I57" s="3"/>
      <c r="J57" s="6">
        <f>740+680</f>
        <v>1420</v>
      </c>
    </row>
    <row r="58" spans="1:11" s="1" customFormat="1" ht="17.25" customHeight="1" x14ac:dyDescent="0.25">
      <c r="A58" s="1">
        <v>56</v>
      </c>
      <c r="C58" s="4">
        <v>45709</v>
      </c>
      <c r="E58" s="12" t="s">
        <v>42</v>
      </c>
      <c r="F58" s="5">
        <f t="shared" si="3"/>
        <v>205.34</v>
      </c>
      <c r="G58" s="5"/>
      <c r="H58" s="3">
        <v>41.07</v>
      </c>
      <c r="I58" s="3"/>
      <c r="J58" s="6">
        <v>246.41</v>
      </c>
    </row>
    <row r="59" spans="1:11" s="1" customFormat="1" ht="17.25" customHeight="1" x14ac:dyDescent="0.25">
      <c r="A59" s="1">
        <v>57</v>
      </c>
      <c r="C59" s="4">
        <v>45709</v>
      </c>
      <c r="E59" s="12" t="s">
        <v>43</v>
      </c>
      <c r="F59" s="5">
        <f t="shared" ref="F59:F70" si="4">J59-H59</f>
        <v>800</v>
      </c>
      <c r="G59" s="5"/>
      <c r="H59" s="3">
        <v>160</v>
      </c>
      <c r="I59" s="3"/>
      <c r="J59" s="6">
        <v>960</v>
      </c>
    </row>
    <row r="60" spans="1:11" s="1" customFormat="1" ht="17.25" customHeight="1" x14ac:dyDescent="0.25">
      <c r="A60" s="1">
        <v>58</v>
      </c>
      <c r="C60" s="4">
        <v>45709</v>
      </c>
      <c r="E60" s="12" t="s">
        <v>44</v>
      </c>
      <c r="F60" s="5">
        <f t="shared" si="4"/>
        <v>393.43</v>
      </c>
      <c r="G60" s="5"/>
      <c r="H60" s="3">
        <f>34.36+0+1.37</f>
        <v>35.729999999999997</v>
      </c>
      <c r="I60" s="3"/>
      <c r="J60" s="6">
        <f>206.02+214.95+8.19</f>
        <v>429.16</v>
      </c>
    </row>
    <row r="61" spans="1:11" s="1" customFormat="1" ht="17.25" customHeight="1" x14ac:dyDescent="0.25">
      <c r="A61" s="1">
        <v>59</v>
      </c>
      <c r="C61" s="4">
        <v>45709</v>
      </c>
      <c r="E61" s="12" t="s">
        <v>45</v>
      </c>
      <c r="F61" s="5">
        <f t="shared" si="4"/>
        <v>598.84</v>
      </c>
      <c r="G61" s="5"/>
      <c r="H61" s="3">
        <v>0</v>
      </c>
      <c r="I61" s="3"/>
      <c r="J61" s="6">
        <v>598.84</v>
      </c>
    </row>
    <row r="62" spans="1:11" s="1" customFormat="1" ht="17.25" customHeight="1" x14ac:dyDescent="0.25">
      <c r="A62" s="1">
        <v>60</v>
      </c>
      <c r="C62" s="4">
        <v>45709</v>
      </c>
      <c r="E62" s="12" t="s">
        <v>53</v>
      </c>
      <c r="F62" s="5">
        <f t="shared" si="4"/>
        <v>5.56</v>
      </c>
      <c r="G62" s="5"/>
      <c r="H62" s="3">
        <v>0</v>
      </c>
      <c r="I62" s="3"/>
      <c r="J62" s="6">
        <v>5.56</v>
      </c>
    </row>
    <row r="63" spans="1:11" s="1" customFormat="1" ht="17.25" customHeight="1" x14ac:dyDescent="0.25">
      <c r="A63" s="1">
        <v>61</v>
      </c>
      <c r="C63" s="4">
        <v>45709</v>
      </c>
      <c r="E63" s="12" t="s">
        <v>54</v>
      </c>
      <c r="F63" s="5">
        <f t="shared" si="4"/>
        <v>5.56</v>
      </c>
      <c r="G63" s="5"/>
      <c r="H63" s="3">
        <v>0</v>
      </c>
      <c r="I63" s="3"/>
      <c r="J63" s="6">
        <v>5.56</v>
      </c>
    </row>
    <row r="64" spans="1:11" s="1" customFormat="1" ht="17.25" customHeight="1" x14ac:dyDescent="0.25">
      <c r="A64" s="1">
        <v>62</v>
      </c>
      <c r="C64" s="4">
        <v>45712</v>
      </c>
      <c r="E64" s="12" t="s">
        <v>46</v>
      </c>
      <c r="F64" s="5">
        <f t="shared" si="4"/>
        <v>19.5</v>
      </c>
      <c r="G64" s="5"/>
      <c r="H64" s="3">
        <v>3.9</v>
      </c>
      <c r="I64" s="3"/>
      <c r="J64" s="6">
        <v>23.4</v>
      </c>
    </row>
    <row r="65" spans="1:11" s="1" customFormat="1" ht="17.25" customHeight="1" x14ac:dyDescent="0.25">
      <c r="A65" s="1">
        <v>63</v>
      </c>
      <c r="C65" s="4">
        <v>45713</v>
      </c>
      <c r="E65" s="12" t="s">
        <v>47</v>
      </c>
      <c r="F65" s="5">
        <f t="shared" si="4"/>
        <v>6443.11</v>
      </c>
      <c r="G65" s="5"/>
      <c r="H65" s="3">
        <v>0</v>
      </c>
      <c r="I65" s="3"/>
      <c r="J65" s="6">
        <v>6443.11</v>
      </c>
    </row>
    <row r="66" spans="1:11" s="1" customFormat="1" ht="17.25" customHeight="1" x14ac:dyDescent="0.25">
      <c r="A66" s="1">
        <v>64</v>
      </c>
      <c r="C66" s="4">
        <v>45714</v>
      </c>
      <c r="E66" s="12" t="s">
        <v>48</v>
      </c>
      <c r="F66" s="5">
        <f t="shared" si="4"/>
        <v>139.5</v>
      </c>
      <c r="G66" s="5"/>
      <c r="H66" s="3">
        <v>27.9</v>
      </c>
      <c r="I66" s="3"/>
      <c r="J66" s="6">
        <v>167.4</v>
      </c>
    </row>
    <row r="67" spans="1:11" s="1" customFormat="1" ht="17.25" customHeight="1" x14ac:dyDescent="0.25">
      <c r="A67" s="1">
        <v>65</v>
      </c>
      <c r="C67" s="4">
        <v>45716</v>
      </c>
      <c r="E67" s="12" t="s">
        <v>49</v>
      </c>
      <c r="F67" s="5">
        <f t="shared" si="4"/>
        <v>28635.86</v>
      </c>
      <c r="G67" s="5"/>
      <c r="H67" s="3">
        <v>0</v>
      </c>
      <c r="I67" s="3"/>
      <c r="J67" s="6">
        <f>2171.77+535.28+547.96+310.54+3367.92+547.96+1575.41+2304.47+1358.8+1637.14+1036.77+1874.49+1540.62+1947.73+1251.15+698.19+1852.45+2191.4+594.91+1290.9</f>
        <v>28635.86</v>
      </c>
    </row>
    <row r="68" spans="1:11" s="1" customFormat="1" ht="17.25" customHeight="1" x14ac:dyDescent="0.25">
      <c r="A68" s="1">
        <v>66</v>
      </c>
      <c r="C68" s="4">
        <v>45716</v>
      </c>
      <c r="E68" s="12" t="s">
        <v>55</v>
      </c>
      <c r="F68" s="5">
        <f t="shared" si="4"/>
        <v>937.71</v>
      </c>
      <c r="G68" s="5"/>
      <c r="H68" s="3">
        <f>33.75+153.79</f>
        <v>187.54</v>
      </c>
      <c r="I68" s="3"/>
      <c r="J68" s="6">
        <v>1125.25</v>
      </c>
    </row>
    <row r="69" spans="1:11" s="1" customFormat="1" ht="17.25" customHeight="1" x14ac:dyDescent="0.25">
      <c r="A69" s="1">
        <v>67</v>
      </c>
      <c r="C69" s="4">
        <v>45716</v>
      </c>
      <c r="E69" s="12" t="s">
        <v>56</v>
      </c>
      <c r="F69" s="5">
        <f t="shared" si="4"/>
        <v>19.079999999999998</v>
      </c>
      <c r="G69" s="5"/>
      <c r="H69" s="3">
        <v>0</v>
      </c>
      <c r="I69" s="3"/>
      <c r="J69" s="6">
        <v>19.079999999999998</v>
      </c>
    </row>
    <row r="70" spans="1:11" s="1" customFormat="1" ht="17.25" customHeight="1" x14ac:dyDescent="0.25">
      <c r="A70" s="1">
        <v>68</v>
      </c>
      <c r="C70" s="4"/>
      <c r="E70" s="12"/>
      <c r="F70" s="5">
        <f t="shared" si="4"/>
        <v>0</v>
      </c>
      <c r="G70" s="5"/>
      <c r="H70" s="3"/>
      <c r="I70" s="3"/>
      <c r="J70" s="6"/>
    </row>
    <row r="71" spans="1:11" s="1" customFormat="1" ht="17.25" customHeight="1" thickBot="1" x14ac:dyDescent="0.3">
      <c r="C71" s="4"/>
      <c r="E71" s="1" t="s">
        <v>6</v>
      </c>
      <c r="F71" s="9">
        <f>SUM(F3:F70)</f>
        <v>84844.319999999992</v>
      </c>
      <c r="G71" s="9"/>
      <c r="H71" s="9">
        <f>SUM(H3:H70)</f>
        <v>7764.8399999999974</v>
      </c>
      <c r="I71" s="9"/>
      <c r="J71" s="9">
        <f>SUM(J3:J70)</f>
        <v>92609.159999999989</v>
      </c>
    </row>
    <row r="72" spans="1:11" ht="16.2" thickTop="1" x14ac:dyDescent="0.3">
      <c r="A72" s="1"/>
      <c r="B72" s="1"/>
      <c r="C72" s="4"/>
      <c r="D72" s="1"/>
      <c r="E72" s="1"/>
      <c r="F72" s="5"/>
      <c r="G72" s="5"/>
      <c r="H72" s="3"/>
      <c r="I72" s="1"/>
      <c r="J72" s="5"/>
      <c r="K72" s="1"/>
    </row>
    <row r="73" spans="1:11" ht="15.6" x14ac:dyDescent="0.3">
      <c r="A73" s="1"/>
      <c r="B73" s="1"/>
      <c r="K7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 assistant</dc:creator>
  <cp:lastModifiedBy>Assistant Finance Officer</cp:lastModifiedBy>
  <dcterms:created xsi:type="dcterms:W3CDTF">2023-10-13T09:54:02Z</dcterms:created>
  <dcterms:modified xsi:type="dcterms:W3CDTF">2025-03-24T11:15:37Z</dcterms:modified>
</cp:coreProperties>
</file>